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25" windowWidth="12645" windowHeight="7650" activeTab="0"/>
  </bookViews>
  <sheets>
    <sheet name="Sheet1" sheetId="1" r:id="rId1"/>
    <sheet name="Sheet3" sheetId="2" r:id="rId2"/>
  </sheets>
  <definedNames>
    <definedName name="_xlnm.Print_Area" localSheetId="0">'Sheet1'!$A$1:$N$13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<sst xmlns="http://schemas.openxmlformats.org/spreadsheetml/2006/main" count="71" uniqueCount="58">
  <si>
    <t>VOTE-BY-MAIL BY COUNTY</t>
  </si>
  <si>
    <t>COUNTY</t>
  </si>
  <si>
    <t>MAIL</t>
  </si>
  <si>
    <t>REQUEST</t>
  </si>
  <si>
    <t>PRECINCT</t>
  </si>
  <si>
    <t>TOTAL</t>
  </si>
  <si>
    <t>RETURNED</t>
  </si>
  <si>
    <t>REGIS.</t>
  </si>
  <si>
    <t>PERM.</t>
  </si>
  <si>
    <t>Monterey</t>
  </si>
  <si>
    <t>San Luis Obispo</t>
  </si>
  <si>
    <t>Santa Barbara</t>
  </si>
  <si>
    <t>Santa Clara</t>
  </si>
  <si>
    <t>%</t>
  </si>
  <si>
    <t>COUNTER BALLOT</t>
  </si>
  <si>
    <t>% RET.</t>
  </si>
  <si>
    <t>ISSUED</t>
  </si>
  <si>
    <t>MILITARY</t>
  </si>
  <si>
    <t>OVERSEAS</t>
  </si>
  <si>
    <t>VBM</t>
  </si>
  <si>
    <t>Reg.</t>
  </si>
  <si>
    <t>RETURNED VBM</t>
  </si>
  <si>
    <t>of VBM.</t>
  </si>
  <si>
    <t>Update</t>
  </si>
  <si>
    <t>Latest</t>
  </si>
  <si>
    <t>Santa Cruz</t>
  </si>
  <si>
    <t>BY MAIL</t>
  </si>
  <si>
    <t>&amp; COUNTER</t>
  </si>
  <si>
    <t>POLLS</t>
  </si>
  <si>
    <t>PROV.</t>
  </si>
  <si>
    <t>BALLOTS</t>
  </si>
  <si>
    <t>CAST</t>
  </si>
  <si>
    <t>TURNOUT</t>
  </si>
  <si>
    <t>Poll</t>
  </si>
  <si>
    <t>Voter</t>
  </si>
  <si>
    <t>Turnout</t>
  </si>
  <si>
    <t>Final?</t>
  </si>
  <si>
    <t>VBM  AT</t>
  </si>
  <si>
    <t xml:space="preserve">VBM returned on Election Day  </t>
  </si>
  <si>
    <t xml:space="preserve">VBM returned prior to Election Day  </t>
  </si>
  <si>
    <t xml:space="preserve">Provisional Ballots Cast as a percentage of Total Votes Cast  </t>
  </si>
  <si>
    <t>Ballots</t>
  </si>
  <si>
    <t>Cast</t>
  </si>
  <si>
    <t>At Polls</t>
  </si>
  <si>
    <t>% of Reg.</t>
  </si>
  <si>
    <t xml:space="preserve">Ballots Cast at Polls as a % of Reg.  </t>
  </si>
  <si>
    <t xml:space="preserve">VBM Ballots Cast as % of Reg.  </t>
  </si>
  <si>
    <t xml:space="preserve">VBM Ballots Cast as a % of VBM Ballots Issued  </t>
  </si>
  <si>
    <t xml:space="preserve">Ballots Cast at Polls as a % of non VBM Voters </t>
  </si>
  <si>
    <t xml:space="preserve">  - Poll Voter Turnout</t>
  </si>
  <si>
    <t xml:space="preserve">  - VBM Voter Turnout</t>
  </si>
  <si>
    <t xml:space="preserve">Total Ballots Cast - Districtwide </t>
  </si>
  <si>
    <t xml:space="preserve">VBM as Percentage of Districtwide Ballots  </t>
  </si>
  <si>
    <t xml:space="preserve">Total Districtwide Turnout  </t>
  </si>
  <si>
    <t>COUNTED</t>
  </si>
  <si>
    <t xml:space="preserve">BALLOTS </t>
  </si>
  <si>
    <t>AUGUST 17, 2010 SPECIAL GENERAL ELECTION</t>
  </si>
  <si>
    <t>Yes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</si>
</sst>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dd/yy;@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</numFmts>
  <fonts count="26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ck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thick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2" borderId="1" applyNumberFormat="0" applyAlignment="0" applyProtection="0"/>
    <xf numFmtId="0" fontId="1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8" borderId="0" applyNumberFormat="0" applyBorder="0" applyAlignment="0" applyProtection="0"/>
    <xf numFmtId="0" fontId="0" fillId="4" borderId="7" applyNumberFormat="0" applyFont="0" applyAlignment="0" applyProtection="0"/>
    <xf numFmtId="0" fontId="20" fillId="2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1" fontId="5" fillId="0" borderId="10" xfId="0" applyNumberFormat="1" applyFont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/>
    </xf>
    <xf numFmtId="41" fontId="4" fillId="6" borderId="13" xfId="0" applyNumberFormat="1" applyFont="1" applyFill="1" applyBorder="1" applyAlignment="1">
      <alignment horizontal="right" vertical="center"/>
    </xf>
    <xf numFmtId="41" fontId="4" fillId="6" borderId="14" xfId="0" applyNumberFormat="1" applyFont="1" applyFill="1" applyBorder="1" applyAlignment="1">
      <alignment vertical="center"/>
    </xf>
    <xf numFmtId="41" fontId="4" fillId="6" borderId="15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10" fontId="4" fillId="6" borderId="16" xfId="0" applyNumberFormat="1" applyFont="1" applyFill="1" applyBorder="1" applyAlignment="1">
      <alignment vertical="center"/>
    </xf>
    <xf numFmtId="0" fontId="4" fillId="16" borderId="17" xfId="0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horizontal="center" vertical="center"/>
    </xf>
    <xf numFmtId="0" fontId="4" fillId="16" borderId="19" xfId="0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horizontal="center" vertical="center"/>
    </xf>
    <xf numFmtId="0" fontId="4" fillId="16" borderId="21" xfId="0" applyFont="1" applyFill="1" applyBorder="1" applyAlignment="1">
      <alignment horizontal="center" vertical="center"/>
    </xf>
    <xf numFmtId="0" fontId="4" fillId="16" borderId="22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  <xf numFmtId="41" fontId="4" fillId="6" borderId="24" xfId="0" applyNumberFormat="1" applyFont="1" applyFill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0" fontId="4" fillId="0" borderId="0" xfId="0" applyFont="1" applyAlignment="1">
      <alignment/>
    </xf>
    <xf numFmtId="41" fontId="4" fillId="6" borderId="26" xfId="0" applyNumberFormat="1" applyFont="1" applyFill="1" applyBorder="1" applyAlignment="1">
      <alignment horizontal="right" vertical="center"/>
    </xf>
    <xf numFmtId="41" fontId="4" fillId="6" borderId="27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28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29" xfId="0" applyNumberFormat="1" applyFont="1" applyFill="1" applyBorder="1" applyAlignment="1">
      <alignment vertical="center"/>
    </xf>
    <xf numFmtId="10" fontId="1" fillId="0" borderId="0" xfId="0" applyNumberFormat="1" applyFont="1" applyAlignment="1">
      <alignment horizontal="center"/>
    </xf>
    <xf numFmtId="10" fontId="4" fillId="16" borderId="19" xfId="0" applyNumberFormat="1" applyFont="1" applyFill="1" applyBorder="1" applyAlignment="1">
      <alignment horizontal="center" vertical="center" shrinkToFit="1"/>
    </xf>
    <xf numFmtId="10" fontId="4" fillId="16" borderId="22" xfId="0" applyNumberFormat="1" applyFont="1" applyFill="1" applyBorder="1" applyAlignment="1">
      <alignment horizontal="center" vertical="center"/>
    </xf>
    <xf numFmtId="10" fontId="0" fillId="0" borderId="0" xfId="0" applyNumberFormat="1" applyFont="1" applyAlignment="1">
      <alignment/>
    </xf>
    <xf numFmtId="0" fontId="0" fillId="18" borderId="0" xfId="0" applyFont="1" applyFill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30" xfId="0" applyFont="1" applyFill="1" applyBorder="1" applyAlignment="1">
      <alignment horizontal="left" vertical="center"/>
    </xf>
    <xf numFmtId="0" fontId="4" fillId="16" borderId="31" xfId="0" applyFont="1" applyFill="1" applyBorder="1" applyAlignment="1">
      <alignment horizontal="center" vertical="center" shrinkToFit="1"/>
    </xf>
    <xf numFmtId="0" fontId="4" fillId="16" borderId="32" xfId="0" applyFont="1" applyFill="1" applyBorder="1" applyAlignment="1">
      <alignment horizontal="center" vertical="center" shrinkToFit="1"/>
    </xf>
    <xf numFmtId="0" fontId="4" fillId="16" borderId="33" xfId="0" applyFont="1" applyFill="1" applyBorder="1" applyAlignment="1">
      <alignment horizontal="center" vertical="center"/>
    </xf>
    <xf numFmtId="41" fontId="0" fillId="0" borderId="0" xfId="0" applyNumberFormat="1" applyFont="1" applyAlignment="1">
      <alignment/>
    </xf>
    <xf numFmtId="0" fontId="4" fillId="16" borderId="34" xfId="0" applyFont="1" applyFill="1" applyBorder="1" applyAlignment="1">
      <alignment horizontal="center" vertical="center"/>
    </xf>
    <xf numFmtId="0" fontId="4" fillId="16" borderId="35" xfId="0" applyFont="1" applyFill="1" applyBorder="1" applyAlignment="1">
      <alignment horizontal="center" vertical="center" shrinkToFit="1"/>
    </xf>
    <xf numFmtId="0" fontId="4" fillId="16" borderId="36" xfId="0" applyFont="1" applyFill="1" applyBorder="1" applyAlignment="1">
      <alignment horizontal="center" vertical="center" shrinkToFit="1"/>
    </xf>
    <xf numFmtId="0" fontId="4" fillId="16" borderId="37" xfId="0" applyFont="1" applyFill="1" applyBorder="1" applyAlignment="1">
      <alignment horizontal="center" vertical="center" shrinkToFit="1"/>
    </xf>
    <xf numFmtId="0" fontId="4" fillId="16" borderId="38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41" fontId="25" fillId="0" borderId="10" xfId="0" applyNumberFormat="1" applyFont="1" applyBorder="1" applyAlignment="1">
      <alignment vertic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1" fontId="5" fillId="0" borderId="0" xfId="0" applyNumberFormat="1" applyFont="1" applyBorder="1" applyAlignment="1">
      <alignment horizontal="right" vertical="center"/>
    </xf>
    <xf numFmtId="173" fontId="0" fillId="0" borderId="0" xfId="42" applyNumberFormat="1" applyFont="1" applyAlignment="1">
      <alignment/>
    </xf>
    <xf numFmtId="0" fontId="0" fillId="0" borderId="0" xfId="0" applyFont="1" applyAlignment="1">
      <alignment horizontal="right"/>
    </xf>
    <xf numFmtId="10" fontId="0" fillId="0" borderId="0" xfId="59" applyNumberFormat="1" applyFont="1" applyAlignment="1">
      <alignment/>
    </xf>
    <xf numFmtId="0" fontId="0" fillId="0" borderId="0" xfId="0" applyFont="1" applyAlignment="1" quotePrefix="1">
      <alignment/>
    </xf>
    <xf numFmtId="10" fontId="4" fillId="6" borderId="39" xfId="0" applyNumberFormat="1" applyFont="1" applyFill="1" applyBorder="1" applyAlignment="1">
      <alignment vertical="center"/>
    </xf>
    <xf numFmtId="10" fontId="0" fillId="0" borderId="40" xfId="0" applyNumberFormat="1" applyFont="1" applyBorder="1" applyAlignment="1">
      <alignment/>
    </xf>
    <xf numFmtId="10" fontId="5" fillId="0" borderId="29" xfId="0" applyNumberFormat="1" applyFont="1" applyBorder="1" applyAlignment="1">
      <alignment vertical="center"/>
    </xf>
    <xf numFmtId="10" fontId="5" fillId="0" borderId="41" xfId="0" applyNumberFormat="1" applyFont="1" applyBorder="1" applyAlignment="1">
      <alignment vertical="center"/>
    </xf>
    <xf numFmtId="10" fontId="5" fillId="0" borderId="42" xfId="0" applyNumberFormat="1" applyFont="1" applyBorder="1" applyAlignment="1">
      <alignment vertical="center"/>
    </xf>
    <xf numFmtId="10" fontId="5" fillId="0" borderId="43" xfId="0" applyNumberFormat="1" applyFont="1" applyBorder="1" applyAlignment="1">
      <alignment vertical="center"/>
    </xf>
    <xf numFmtId="41" fontId="5" fillId="20" borderId="10" xfId="0" applyNumberFormat="1" applyFont="1" applyFill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horizontal="right"/>
    </xf>
    <xf numFmtId="41" fontId="5" fillId="0" borderId="10" xfId="0" applyNumberFormat="1" applyFont="1" applyFill="1" applyBorder="1" applyAlignment="1">
      <alignment horizontal="center" vertical="center"/>
    </xf>
    <xf numFmtId="41" fontId="5" fillId="0" borderId="45" xfId="0" applyNumberFormat="1" applyFont="1" applyFill="1" applyBorder="1" applyAlignment="1">
      <alignment vertical="center"/>
    </xf>
    <xf numFmtId="41" fontId="5" fillId="0" borderId="29" xfId="0" applyNumberFormat="1" applyFont="1" applyFill="1" applyBorder="1" applyAlignment="1">
      <alignment horizontal="right" vertical="center"/>
    </xf>
    <xf numFmtId="0" fontId="4" fillId="21" borderId="17" xfId="0" applyFont="1" applyFill="1" applyBorder="1" applyAlignment="1">
      <alignment horizontal="center" vertical="center" shrinkToFit="1"/>
    </xf>
    <xf numFmtId="0" fontId="4" fillId="10" borderId="18" xfId="0" applyFont="1" applyFill="1" applyBorder="1" applyAlignment="1">
      <alignment horizontal="center" vertical="center" shrinkToFit="1"/>
    </xf>
    <xf numFmtId="0" fontId="4" fillId="10" borderId="46" xfId="0" applyFont="1" applyFill="1" applyBorder="1" applyAlignment="1">
      <alignment horizontal="center" vertical="center" shrinkToFit="1"/>
    </xf>
    <xf numFmtId="0" fontId="24" fillId="21" borderId="47" xfId="0" applyFont="1" applyFill="1" applyBorder="1" applyAlignment="1">
      <alignment horizontal="center"/>
    </xf>
    <xf numFmtId="0" fontId="4" fillId="10" borderId="48" xfId="0" applyFont="1" applyFill="1" applyBorder="1" applyAlignment="1">
      <alignment horizontal="center" vertical="center" shrinkToFit="1"/>
    </xf>
    <xf numFmtId="0" fontId="4" fillId="10" borderId="31" xfId="0" applyFont="1" applyFill="1" applyBorder="1" applyAlignment="1">
      <alignment horizontal="center" vertical="center" shrinkToFit="1"/>
    </xf>
    <xf numFmtId="0" fontId="4" fillId="21" borderId="47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 shrinkToFit="1"/>
    </xf>
    <xf numFmtId="10" fontId="5" fillId="2" borderId="29" xfId="0" applyNumberFormat="1" applyFont="1" applyFill="1" applyBorder="1" applyAlignment="1">
      <alignment vertical="center"/>
    </xf>
    <xf numFmtId="41" fontId="5" fillId="2" borderId="49" xfId="0" applyNumberFormat="1" applyFont="1" applyFill="1" applyBorder="1" applyAlignment="1">
      <alignment vertical="center"/>
    </xf>
    <xf numFmtId="41" fontId="5" fillId="2" borderId="28" xfId="0" applyNumberFormat="1" applyFont="1" applyFill="1" applyBorder="1" applyAlignment="1">
      <alignment horizontal="right" vertical="center"/>
    </xf>
    <xf numFmtId="41" fontId="5" fillId="2" borderId="50" xfId="0" applyNumberFormat="1" applyFont="1" applyFill="1" applyBorder="1" applyAlignment="1">
      <alignment vertical="center"/>
    </xf>
    <xf numFmtId="41" fontId="5" fillId="2" borderId="10" xfId="0" applyNumberFormat="1" applyFont="1" applyFill="1" applyBorder="1" applyAlignment="1">
      <alignment vertical="center"/>
    </xf>
    <xf numFmtId="41" fontId="5" fillId="2" borderId="10" xfId="0" applyNumberFormat="1" applyFont="1" applyFill="1" applyBorder="1" applyAlignment="1">
      <alignment horizontal="right" vertical="center"/>
    </xf>
    <xf numFmtId="41" fontId="5" fillId="2" borderId="10" xfId="0" applyNumberFormat="1" applyFont="1" applyFill="1" applyBorder="1" applyAlignment="1">
      <alignment horizontal="center" vertical="center"/>
    </xf>
    <xf numFmtId="41" fontId="5" fillId="2" borderId="51" xfId="0" applyNumberFormat="1" applyFont="1" applyFill="1" applyBorder="1" applyAlignment="1">
      <alignment vertical="center"/>
    </xf>
    <xf numFmtId="41" fontId="5" fillId="2" borderId="45" xfId="0" applyNumberFormat="1" applyFont="1" applyFill="1" applyBorder="1" applyAlignment="1">
      <alignment vertical="center"/>
    </xf>
    <xf numFmtId="3" fontId="5" fillId="2" borderId="44" xfId="0" applyNumberFormat="1" applyFont="1" applyFill="1" applyBorder="1" applyAlignment="1">
      <alignment horizontal="right"/>
    </xf>
    <xf numFmtId="41" fontId="5" fillId="0" borderId="10" xfId="0" applyNumberFormat="1" applyFont="1" applyBorder="1" applyAlignment="1">
      <alignment vertical="center"/>
    </xf>
    <xf numFmtId="41" fontId="25" fillId="0" borderId="10" xfId="0" applyNumberFormat="1" applyFont="1" applyBorder="1" applyAlignment="1">
      <alignment vertical="center"/>
    </xf>
    <xf numFmtId="0" fontId="6" fillId="6" borderId="52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6" borderId="12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54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0" fontId="5" fillId="16" borderId="20" xfId="0" applyFont="1" applyFill="1" applyBorder="1" applyAlignment="1">
      <alignment horizontal="center" vertical="center"/>
    </xf>
    <xf numFmtId="41" fontId="4" fillId="16" borderId="55" xfId="0" applyNumberFormat="1" applyFont="1" applyFill="1" applyBorder="1" applyAlignment="1">
      <alignment horizontal="center" vertical="center" wrapText="1"/>
    </xf>
    <xf numFmtId="41" fontId="5" fillId="16" borderId="56" xfId="0" applyNumberFormat="1" applyFont="1" applyFill="1" applyBorder="1" applyAlignment="1">
      <alignment horizontal="center" vertical="center" wrapText="1"/>
    </xf>
    <xf numFmtId="0" fontId="4" fillId="16" borderId="57" xfId="0" applyFont="1" applyFill="1" applyBorder="1" applyAlignment="1">
      <alignment horizontal="center" vertical="center"/>
    </xf>
    <xf numFmtId="0" fontId="5" fillId="16" borderId="58" xfId="0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horizontal="center" vertical="center"/>
    </xf>
    <xf numFmtId="0" fontId="5" fillId="16" borderId="21" xfId="0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horizontal="center" vertical="center" shrinkToFit="1"/>
    </xf>
    <xf numFmtId="0" fontId="5" fillId="16" borderId="21" xfId="0" applyFont="1" applyFill="1" applyBorder="1" applyAlignment="1">
      <alignment horizontal="center" vertical="center" shrinkToFit="1"/>
    </xf>
    <xf numFmtId="0" fontId="4" fillId="16" borderId="59" xfId="0" applyFont="1" applyFill="1" applyBorder="1" applyAlignment="1">
      <alignment horizontal="center" vertical="center"/>
    </xf>
    <xf numFmtId="0" fontId="5" fillId="16" borderId="6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A2">
      <selection activeCell="M17" sqref="M17"/>
    </sheetView>
  </sheetViews>
  <sheetFormatPr defaultColWidth="9.140625" defaultRowHeight="12.75"/>
  <cols>
    <col min="1" max="1" width="14.28125" style="2" bestFit="1" customWidth="1"/>
    <col min="2" max="2" width="11.8515625" style="2" customWidth="1"/>
    <col min="3" max="3" width="10.7109375" style="2" customWidth="1"/>
    <col min="4" max="4" width="11.421875" style="2" customWidth="1"/>
    <col min="5" max="5" width="10.00390625" style="2" customWidth="1"/>
    <col min="6" max="6" width="10.00390625" style="2" bestFit="1" customWidth="1"/>
    <col min="7" max="8" width="10.00390625" style="2" customWidth="1"/>
    <col min="9" max="9" width="11.7109375" style="2" customWidth="1"/>
    <col min="10" max="10" width="10.00390625" style="30" customWidth="1"/>
    <col min="11" max="11" width="10.8515625" style="2" bestFit="1" customWidth="1"/>
    <col min="12" max="12" width="9.8515625" style="2" customWidth="1"/>
    <col min="13" max="13" width="14.7109375" style="2" customWidth="1"/>
    <col min="14" max="14" width="10.00390625" style="2" customWidth="1"/>
    <col min="15" max="15" width="10.8515625" style="2" bestFit="1" customWidth="1"/>
    <col min="16" max="21" width="10.7109375" style="2" customWidth="1"/>
    <col min="22" max="22" width="5.00390625" style="2" customWidth="1"/>
    <col min="23" max="16384" width="9.140625" style="2" customWidth="1"/>
  </cols>
  <sheetData>
    <row r="1" spans="1:21" ht="18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"/>
      <c r="P1" s="9"/>
      <c r="Q1" s="9"/>
      <c r="R1" s="9"/>
      <c r="S1" s="9"/>
      <c r="T1" s="9"/>
      <c r="U1" s="9"/>
    </row>
    <row r="2" spans="1:21" ht="18">
      <c r="A2" s="89" t="s">
        <v>56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"/>
      <c r="P2" s="9"/>
      <c r="Q2" s="9"/>
      <c r="R2" s="9"/>
      <c r="S2" s="9"/>
      <c r="T2" s="9"/>
      <c r="U2" s="9"/>
    </row>
    <row r="3" spans="1:21" ht="18.75" thickBot="1">
      <c r="A3" s="9"/>
      <c r="B3" s="9"/>
      <c r="C3" s="9"/>
      <c r="D3" s="9"/>
      <c r="E3" s="9"/>
      <c r="F3" s="9"/>
      <c r="G3" s="9"/>
      <c r="H3" s="9"/>
      <c r="I3" s="9"/>
      <c r="J3" s="27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ht="17.25" thickBot="1" thickTop="1">
      <c r="B4" s="86" t="s">
        <v>16</v>
      </c>
      <c r="C4" s="87"/>
      <c r="D4" s="87"/>
      <c r="E4" s="87"/>
      <c r="F4" s="87"/>
      <c r="G4" s="87"/>
      <c r="H4" s="87"/>
      <c r="I4" s="87"/>
      <c r="J4" s="88"/>
      <c r="K4" s="90" t="s">
        <v>21</v>
      </c>
      <c r="L4" s="91"/>
      <c r="M4" s="91"/>
      <c r="N4" s="91"/>
      <c r="O4" s="92"/>
      <c r="P4" s="66" t="s">
        <v>29</v>
      </c>
      <c r="Q4" s="67" t="s">
        <v>5</v>
      </c>
      <c r="R4" s="67"/>
      <c r="S4" s="67" t="s">
        <v>41</v>
      </c>
      <c r="T4" s="67" t="s">
        <v>33</v>
      </c>
      <c r="U4" s="68" t="s">
        <v>41</v>
      </c>
    </row>
    <row r="5" spans="1:23" ht="13.5" thickTop="1">
      <c r="A5" s="97" t="s">
        <v>1</v>
      </c>
      <c r="B5" s="95" t="s">
        <v>14</v>
      </c>
      <c r="C5" s="11" t="s">
        <v>2</v>
      </c>
      <c r="D5" s="12" t="s">
        <v>2</v>
      </c>
      <c r="E5" s="99" t="s">
        <v>17</v>
      </c>
      <c r="F5" s="101" t="s">
        <v>18</v>
      </c>
      <c r="G5" s="13" t="s">
        <v>8</v>
      </c>
      <c r="H5" s="103" t="s">
        <v>5</v>
      </c>
      <c r="I5" s="93" t="s">
        <v>7</v>
      </c>
      <c r="J5" s="28" t="s">
        <v>13</v>
      </c>
      <c r="K5" s="42" t="s">
        <v>26</v>
      </c>
      <c r="L5" s="40" t="s">
        <v>37</v>
      </c>
      <c r="M5" s="41" t="s">
        <v>5</v>
      </c>
      <c r="N5" s="35" t="s">
        <v>15</v>
      </c>
      <c r="O5" s="36" t="s">
        <v>15</v>
      </c>
      <c r="P5" s="69" t="s">
        <v>55</v>
      </c>
      <c r="Q5" s="70" t="s">
        <v>30</v>
      </c>
      <c r="R5" s="70" t="s">
        <v>5</v>
      </c>
      <c r="S5" s="70" t="s">
        <v>42</v>
      </c>
      <c r="T5" s="70" t="s">
        <v>34</v>
      </c>
      <c r="U5" s="71" t="s">
        <v>43</v>
      </c>
      <c r="W5" s="31" t="s">
        <v>24</v>
      </c>
    </row>
    <row r="6" spans="1:24" ht="13.5" thickBot="1">
      <c r="A6" s="98"/>
      <c r="B6" s="96"/>
      <c r="C6" s="14" t="s">
        <v>3</v>
      </c>
      <c r="D6" s="15" t="s">
        <v>4</v>
      </c>
      <c r="E6" s="100"/>
      <c r="F6" s="102"/>
      <c r="G6" s="16" t="s">
        <v>19</v>
      </c>
      <c r="H6" s="104"/>
      <c r="I6" s="94"/>
      <c r="J6" s="29" t="s">
        <v>19</v>
      </c>
      <c r="K6" s="43" t="s">
        <v>27</v>
      </c>
      <c r="L6" s="15" t="s">
        <v>28</v>
      </c>
      <c r="M6" s="39" t="s">
        <v>6</v>
      </c>
      <c r="N6" s="17" t="s">
        <v>20</v>
      </c>
      <c r="O6" s="37" t="s">
        <v>22</v>
      </c>
      <c r="P6" s="72" t="s">
        <v>54</v>
      </c>
      <c r="Q6" s="70" t="s">
        <v>31</v>
      </c>
      <c r="R6" s="73" t="s">
        <v>32</v>
      </c>
      <c r="S6" s="70" t="s">
        <v>43</v>
      </c>
      <c r="T6" s="70" t="s">
        <v>35</v>
      </c>
      <c r="U6" s="71" t="s">
        <v>44</v>
      </c>
      <c r="W6" s="31" t="s">
        <v>23</v>
      </c>
      <c r="X6" s="44" t="s">
        <v>36</v>
      </c>
    </row>
    <row r="7" spans="1:24" ht="14.25" thickBot="1" thickTop="1">
      <c r="A7" s="34" t="s">
        <v>9</v>
      </c>
      <c r="B7" s="24">
        <v>194</v>
      </c>
      <c r="C7" s="4">
        <v>622</v>
      </c>
      <c r="D7" s="25">
        <v>6505</v>
      </c>
      <c r="E7" s="23">
        <v>414</v>
      </c>
      <c r="F7" s="63">
        <v>309</v>
      </c>
      <c r="G7" s="26">
        <v>51745</v>
      </c>
      <c r="H7" s="64">
        <f>SUM(B7:G7)</f>
        <v>59789</v>
      </c>
      <c r="I7" s="62">
        <v>89830</v>
      </c>
      <c r="J7" s="56">
        <f aca="true" t="shared" si="0" ref="J7:J12">H7/I7</f>
        <v>0.6655794278080819</v>
      </c>
      <c r="K7" s="19">
        <v>28184</v>
      </c>
      <c r="L7" s="3">
        <v>2889</v>
      </c>
      <c r="M7" s="60">
        <f>K7+L7</f>
        <v>31073</v>
      </c>
      <c r="N7" s="61">
        <f aca="true" t="shared" si="1" ref="N7:N12">M7/I7</f>
        <v>0.3459089391072025</v>
      </c>
      <c r="O7" s="58">
        <f aca="true" t="shared" si="2" ref="O7:O12">M7/H7</f>
        <v>0.5197109836257505</v>
      </c>
      <c r="P7" s="46">
        <v>490</v>
      </c>
      <c r="Q7" s="3">
        <v>37966</v>
      </c>
      <c r="R7" s="57">
        <f>Q7/I7</f>
        <v>0.4226427696760548</v>
      </c>
      <c r="S7" s="3">
        <f aca="true" t="shared" si="3" ref="S7:S12">Q7-M7</f>
        <v>6893</v>
      </c>
      <c r="T7" s="57">
        <f aca="true" t="shared" si="4" ref="T7:T12">(Q7-M7)/(I7-H7)</f>
        <v>0.22945308078958757</v>
      </c>
      <c r="U7" s="59">
        <f aca="true" t="shared" si="5" ref="U7:U12">S7/I7</f>
        <v>0.07673383056885227</v>
      </c>
      <c r="W7" s="32">
        <v>40414</v>
      </c>
      <c r="X7" s="45" t="s">
        <v>57</v>
      </c>
    </row>
    <row r="8" spans="1:24" ht="14.25" thickBot="1" thickTop="1">
      <c r="A8" s="34" t="s">
        <v>10</v>
      </c>
      <c r="B8" s="24">
        <v>403</v>
      </c>
      <c r="C8" s="4">
        <v>2941</v>
      </c>
      <c r="D8" s="25">
        <v>25481</v>
      </c>
      <c r="E8" s="23">
        <v>135</v>
      </c>
      <c r="F8" s="63">
        <v>191</v>
      </c>
      <c r="G8" s="26">
        <v>61544</v>
      </c>
      <c r="H8" s="64">
        <f>SUM(A8:G8)</f>
        <v>90695</v>
      </c>
      <c r="I8" s="62">
        <v>153133</v>
      </c>
      <c r="J8" s="56">
        <f t="shared" si="0"/>
        <v>0.5922629348344249</v>
      </c>
      <c r="K8" s="19">
        <v>49915</v>
      </c>
      <c r="L8" s="3">
        <v>4081</v>
      </c>
      <c r="M8" s="60">
        <f>K8+L8</f>
        <v>53996</v>
      </c>
      <c r="N8" s="61">
        <f t="shared" si="1"/>
        <v>0.35260851677953153</v>
      </c>
      <c r="O8" s="58">
        <f t="shared" si="2"/>
        <v>0.5953580682507305</v>
      </c>
      <c r="P8" s="46">
        <v>678</v>
      </c>
      <c r="Q8" s="3">
        <v>66568</v>
      </c>
      <c r="R8" s="57">
        <f>Q8/I8</f>
        <v>0.43470708469108554</v>
      </c>
      <c r="S8" s="3">
        <f>Q8-M8</f>
        <v>12572</v>
      </c>
      <c r="T8" s="57">
        <f t="shared" si="4"/>
        <v>0.2013517409269996</v>
      </c>
      <c r="U8" s="59">
        <f t="shared" si="5"/>
        <v>0.08209856791155401</v>
      </c>
      <c r="W8" s="32">
        <v>40414</v>
      </c>
      <c r="X8" s="45" t="s">
        <v>57</v>
      </c>
    </row>
    <row r="9" spans="1:24" ht="14.25" thickBot="1" thickTop="1">
      <c r="A9" s="34" t="s">
        <v>11</v>
      </c>
      <c r="B9" s="76">
        <v>34</v>
      </c>
      <c r="C9" s="77">
        <v>865</v>
      </c>
      <c r="D9" s="78">
        <v>1111</v>
      </c>
      <c r="E9" s="79">
        <v>72</v>
      </c>
      <c r="F9" s="80">
        <v>33</v>
      </c>
      <c r="G9" s="81">
        <v>21254</v>
      </c>
      <c r="H9" s="82">
        <f>SUM(A9:G9)</f>
        <v>23369</v>
      </c>
      <c r="I9" s="83">
        <v>41185</v>
      </c>
      <c r="J9" s="74">
        <v>0.5606</v>
      </c>
      <c r="K9" s="75">
        <v>10248</v>
      </c>
      <c r="L9" s="84">
        <v>814</v>
      </c>
      <c r="M9" s="60">
        <f>K9+L9</f>
        <v>11062</v>
      </c>
      <c r="N9" s="61">
        <v>0.1796</v>
      </c>
      <c r="O9" s="58">
        <v>0.3203</v>
      </c>
      <c r="P9" s="85">
        <v>146</v>
      </c>
      <c r="Q9" s="84">
        <v>13703</v>
      </c>
      <c r="R9" s="57">
        <f>Q9/I9</f>
        <v>0.33271822265387885</v>
      </c>
      <c r="S9" s="84">
        <f>Q9-M9</f>
        <v>2641</v>
      </c>
      <c r="T9" s="57">
        <f t="shared" si="4"/>
        <v>0.14823753929052538</v>
      </c>
      <c r="U9" s="59">
        <f t="shared" si="5"/>
        <v>0.064125288333131</v>
      </c>
      <c r="W9" s="32">
        <v>40414</v>
      </c>
      <c r="X9" s="45" t="s">
        <v>57</v>
      </c>
    </row>
    <row r="10" spans="1:24" ht="13.5" thickTop="1">
      <c r="A10" s="34" t="s">
        <v>12</v>
      </c>
      <c r="B10" s="24">
        <v>63</v>
      </c>
      <c r="C10" s="4">
        <v>757</v>
      </c>
      <c r="D10" s="25">
        <v>1749</v>
      </c>
      <c r="E10" s="65">
        <v>91</v>
      </c>
      <c r="F10" s="63">
        <v>418</v>
      </c>
      <c r="G10" s="26">
        <v>81994</v>
      </c>
      <c r="H10" s="64">
        <f>SUM(B10:G10)</f>
        <v>85072</v>
      </c>
      <c r="I10" s="62">
        <v>113223</v>
      </c>
      <c r="J10" s="56">
        <f t="shared" si="0"/>
        <v>0.7513667717689869</v>
      </c>
      <c r="K10" s="19">
        <v>31217</v>
      </c>
      <c r="L10" s="3">
        <v>3179</v>
      </c>
      <c r="M10" s="60">
        <f>K10+L10</f>
        <v>34396</v>
      </c>
      <c r="N10" s="61">
        <f t="shared" si="1"/>
        <v>0.30378986601662206</v>
      </c>
      <c r="O10" s="58">
        <f t="shared" si="2"/>
        <v>0.4043163438028964</v>
      </c>
      <c r="P10" s="46">
        <v>405</v>
      </c>
      <c r="Q10" s="3">
        <v>38901</v>
      </c>
      <c r="R10" s="57">
        <f>Q10/I10</f>
        <v>0.3435786015208924</v>
      </c>
      <c r="S10" s="3">
        <f t="shared" si="3"/>
        <v>4505</v>
      </c>
      <c r="T10" s="57">
        <f t="shared" si="4"/>
        <v>0.160029839082093</v>
      </c>
      <c r="U10" s="59">
        <f t="shared" si="5"/>
        <v>0.03978873550427033</v>
      </c>
      <c r="W10" s="32">
        <v>40414</v>
      </c>
      <c r="X10" s="45" t="s">
        <v>57</v>
      </c>
    </row>
    <row r="11" spans="1:24" ht="13.5" thickBot="1">
      <c r="A11" s="34" t="s">
        <v>25</v>
      </c>
      <c r="B11" s="24">
        <v>619</v>
      </c>
      <c r="C11" s="4">
        <v>2268</v>
      </c>
      <c r="D11" s="25">
        <v>2083</v>
      </c>
      <c r="E11" s="23">
        <v>44</v>
      </c>
      <c r="F11" s="25">
        <v>73</v>
      </c>
      <c r="G11" s="26">
        <v>22678</v>
      </c>
      <c r="H11" s="64">
        <f>SUM(B11:G11)</f>
        <v>27765</v>
      </c>
      <c r="I11" s="62">
        <v>57041</v>
      </c>
      <c r="J11" s="56">
        <f t="shared" si="0"/>
        <v>0.48675514103890183</v>
      </c>
      <c r="K11" s="19">
        <v>14554</v>
      </c>
      <c r="L11" s="3">
        <v>840</v>
      </c>
      <c r="M11" s="60">
        <f>K11+L11</f>
        <v>15394</v>
      </c>
      <c r="N11" s="61">
        <f t="shared" si="1"/>
        <v>0.2698760540663733</v>
      </c>
      <c r="O11" s="59">
        <f t="shared" si="2"/>
        <v>0.5544390419593013</v>
      </c>
      <c r="P11" s="46">
        <v>348</v>
      </c>
      <c r="Q11" s="3">
        <v>21742</v>
      </c>
      <c r="R11" s="57">
        <f>Q11/I11</f>
        <v>0.3811644255886117</v>
      </c>
      <c r="S11" s="3">
        <v>6324</v>
      </c>
      <c r="T11" s="57">
        <f t="shared" si="4"/>
        <v>0.21683290066949037</v>
      </c>
      <c r="U11" s="59">
        <f t="shared" si="5"/>
        <v>0.11086762153538683</v>
      </c>
      <c r="W11" s="32">
        <v>40414</v>
      </c>
      <c r="X11" s="45" t="s">
        <v>57</v>
      </c>
    </row>
    <row r="12" spans="1:21" ht="14.25" thickBot="1" thickTop="1">
      <c r="A12" s="5" t="s">
        <v>5</v>
      </c>
      <c r="B12" s="6">
        <f aca="true" t="shared" si="6" ref="B12:I12">SUM(B7:B11)</f>
        <v>1313</v>
      </c>
      <c r="C12" s="21">
        <f t="shared" si="6"/>
        <v>7453</v>
      </c>
      <c r="D12" s="21">
        <f t="shared" si="6"/>
        <v>36929</v>
      </c>
      <c r="E12" s="21">
        <f t="shared" si="6"/>
        <v>756</v>
      </c>
      <c r="F12" s="21">
        <f t="shared" si="6"/>
        <v>1024</v>
      </c>
      <c r="G12" s="22">
        <f t="shared" si="6"/>
        <v>239215</v>
      </c>
      <c r="H12" s="18">
        <f t="shared" si="6"/>
        <v>286690</v>
      </c>
      <c r="I12" s="7">
        <f t="shared" si="6"/>
        <v>454412</v>
      </c>
      <c r="J12" s="10">
        <f t="shared" si="0"/>
        <v>0.6309032331892643</v>
      </c>
      <c r="K12" s="8">
        <f>SUM(K7:K11)</f>
        <v>134118</v>
      </c>
      <c r="L12" s="8">
        <f>SUM(L7:L11)</f>
        <v>11803</v>
      </c>
      <c r="M12" s="8">
        <f>SUM(M7:M11)</f>
        <v>145921</v>
      </c>
      <c r="N12" s="54">
        <f t="shared" si="1"/>
        <v>0.3211204809732137</v>
      </c>
      <c r="O12" s="54">
        <f t="shared" si="2"/>
        <v>0.508985315148767</v>
      </c>
      <c r="P12" s="8">
        <f>SUM(P7:P11)</f>
        <v>2067</v>
      </c>
      <c r="Q12" s="8">
        <f>SUM(Q7:Q11)</f>
        <v>178880</v>
      </c>
      <c r="R12" s="54">
        <f>SUM(R7:R11)/5</f>
        <v>0.38296222082610465</v>
      </c>
      <c r="S12" s="8">
        <f t="shared" si="3"/>
        <v>32959</v>
      </c>
      <c r="T12" s="54">
        <f t="shared" si="4"/>
        <v>0.19650970057595307</v>
      </c>
      <c r="U12" s="54">
        <f t="shared" si="5"/>
        <v>0.07253109512953003</v>
      </c>
    </row>
    <row r="13" spans="1:24" ht="25.5" customHeight="1" thickTop="1">
      <c r="A13" s="20"/>
      <c r="W13" s="33"/>
      <c r="X13" s="33"/>
    </row>
    <row r="14" spans="1:14" ht="12.75">
      <c r="A14" s="1"/>
      <c r="B14" s="1"/>
      <c r="I14" s="38"/>
      <c r="K14" s="30"/>
      <c r="L14" s="49" t="s">
        <v>51</v>
      </c>
      <c r="M14" s="50">
        <f>Q12</f>
        <v>178880</v>
      </c>
      <c r="N14" s="53"/>
    </row>
    <row r="15" spans="12:13" ht="12.75">
      <c r="L15" s="51" t="s">
        <v>52</v>
      </c>
      <c r="M15" s="52">
        <f>M12/M14</f>
        <v>0.8157479874776387</v>
      </c>
    </row>
    <row r="16" spans="17:20" ht="12.75">
      <c r="Q16" s="38"/>
      <c r="T16" s="38"/>
    </row>
    <row r="17" spans="12:13" ht="12.75">
      <c r="L17" s="51" t="s">
        <v>38</v>
      </c>
      <c r="M17" s="52">
        <f>L12/M12</f>
        <v>0.08088623296167104</v>
      </c>
    </row>
    <row r="18" spans="12:13" ht="12.75">
      <c r="L18" s="51" t="s">
        <v>39</v>
      </c>
      <c r="M18" s="30">
        <f>1-M17</f>
        <v>0.9191137670383289</v>
      </c>
    </row>
    <row r="20" spans="12:13" ht="12.75">
      <c r="L20" s="51" t="s">
        <v>46</v>
      </c>
      <c r="M20" s="30">
        <f>N12</f>
        <v>0.3211204809732137</v>
      </c>
    </row>
    <row r="21" spans="12:13" ht="12.75">
      <c r="L21" s="51" t="s">
        <v>45</v>
      </c>
      <c r="M21" s="55">
        <f>U12</f>
        <v>0.07253109512953003</v>
      </c>
    </row>
    <row r="22" spans="12:15" ht="12.75">
      <c r="L22" s="51" t="s">
        <v>53</v>
      </c>
      <c r="M22" s="30">
        <f>R12</f>
        <v>0.38296222082610465</v>
      </c>
      <c r="O22" s="30"/>
    </row>
    <row r="24" spans="12:14" ht="12.75">
      <c r="L24" s="51" t="s">
        <v>47</v>
      </c>
      <c r="M24" s="30">
        <f>O12</f>
        <v>0.508985315148767</v>
      </c>
      <c r="N24" s="2" t="s">
        <v>50</v>
      </c>
    </row>
    <row r="25" spans="12:14" ht="12.75">
      <c r="L25" s="51" t="s">
        <v>48</v>
      </c>
      <c r="M25" s="30">
        <f>T12</f>
        <v>0.19650970057595307</v>
      </c>
      <c r="N25" s="2" t="s">
        <v>49</v>
      </c>
    </row>
    <row r="27" spans="12:13" ht="12.75">
      <c r="L27" s="51" t="s">
        <v>40</v>
      </c>
      <c r="M27" s="30">
        <f>P12/Q12</f>
        <v>0.011555232558139535</v>
      </c>
    </row>
  </sheetData>
  <sheetProtection/>
  <mergeCells count="10">
    <mergeCell ref="I5:I6"/>
    <mergeCell ref="B5:B6"/>
    <mergeCell ref="A5:A6"/>
    <mergeCell ref="E5:E6"/>
    <mergeCell ref="F5:F6"/>
    <mergeCell ref="H5:H6"/>
    <mergeCell ref="B4:J4"/>
    <mergeCell ref="A1:N1"/>
    <mergeCell ref="A2:N2"/>
    <mergeCell ref="K4:O4"/>
  </mergeCells>
  <printOptions horizontalCentered="1"/>
  <pageMargins left="0.25" right="0.25" top="0.5" bottom="0.5" header="0.5" footer="0.25"/>
  <pageSetup horizontalDpi="600" verticalDpi="600" orientation="landscape" r:id="rId1"/>
  <headerFooter alignWithMargins="0">
    <oddFooter>&amp;L&amp;8c:e:Elections\2008\February 5 2008\February 5 2008 VBM.cht&amp;C&amp;P&amp;R&amp;8&amp;D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6:E6"/>
  <sheetViews>
    <sheetView zoomScalePageLayoutView="0" workbookViewId="0" topLeftCell="A1">
      <selection activeCell="B6" sqref="B6:F7"/>
    </sheetView>
  </sheetViews>
  <sheetFormatPr defaultColWidth="9.140625" defaultRowHeight="12.75"/>
  <cols>
    <col min="3" max="3" width="13.140625" style="0" bestFit="1" customWidth="1"/>
  </cols>
  <sheetData>
    <row r="6" spans="3:5" ht="12.75">
      <c r="C6" s="47"/>
      <c r="E6" s="4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 Costa County Clerk-Recorder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Baird</dc:creator>
  <cp:keywords/>
  <dc:description/>
  <cp:lastModifiedBy>clk001</cp:lastModifiedBy>
  <cp:lastPrinted>2008-09-19T17:15:46Z</cp:lastPrinted>
  <dcterms:created xsi:type="dcterms:W3CDTF">2004-10-14T22:47:07Z</dcterms:created>
  <dcterms:modified xsi:type="dcterms:W3CDTF">2010-08-25T21:21:57Z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-815632476</vt:i4>
  </property>
  <property fmtid="{D5CDD505-2E9C-101B-9397-08002B2CF9AE}" pid="3" name="_EmailSubject">
    <vt:lpwstr>VBM CHART FOR SD15</vt:lpwstr>
  </property>
  <property fmtid="{D5CDD505-2E9C-101B-9397-08002B2CF9AE}" pid="4" name="_AuthorEmail">
    <vt:lpwstr>CLK001@co.santa-cruz.ca.us</vt:lpwstr>
  </property>
  <property fmtid="{D5CDD505-2E9C-101B-9397-08002B2CF9AE}" pid="5" name="_AuthorEmailDisplayName">
    <vt:lpwstr>Gail Pellerin</vt:lpwstr>
  </property>
  <property fmtid="{D5CDD505-2E9C-101B-9397-08002B2CF9AE}" pid="6" name="_ReviewingToolsShownOnce">
    <vt:lpwstr/>
  </property>
</Properties>
</file>